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9"/>
  <workbookPr/>
  <mc:AlternateContent xmlns:mc="http://schemas.openxmlformats.org/markup-compatibility/2006">
    <mc:Choice Requires="x15">
      <x15ac:absPath xmlns:x15ac="http://schemas.microsoft.com/office/spreadsheetml/2010/11/ac" url="https://freightwisellc.sharepoint.com/sites/SteveSmith/Shared Documents/General/04 - Upload Template/"/>
    </mc:Choice>
  </mc:AlternateContent>
  <xr:revisionPtr revIDLastSave="172" documentId="13_ncr:1_{1BD9150D-1471-4302-AEF2-21653E02BE13}" xr6:coauthVersionLast="47" xr6:coauthVersionMax="47" xr10:uidLastSave="{C3B52FA9-EDC7-4433-9771-AA1976438F3C}"/>
  <bookViews>
    <workbookView xWindow="-28920" yWindow="-120" windowWidth="29040" windowHeight="17520" xr2:uid="{00000000-000D-0000-FFFF-FFFF00000000}"/>
  </bookViews>
  <sheets>
    <sheet name="data" sheetId="1" r:id="rId1"/>
    <sheet name="info" sheetId="2" r:id="rId2"/>
  </sheets>
  <definedNames>
    <definedName name="_xlnm._FilterDatabase" localSheetId="0" hidden="1">data!$A$2:$CU$2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3" i="1" l="1"/>
  <c r="BS3" i="1" s="1"/>
  <c r="BE3" i="1" l="1"/>
  <c r="BL3" i="1"/>
  <c r="BT3" i="1"/>
  <c r="BF3" i="1"/>
  <c r="BM3" i="1"/>
  <c r="BG3" i="1"/>
  <c r="BN3" i="1"/>
  <c r="BO3" i="1"/>
  <c r="BI3" i="1"/>
  <c r="BP3" i="1"/>
  <c r="BJ3" i="1"/>
  <c r="BQ3" i="1"/>
  <c r="BH3" i="1"/>
  <c r="CT3" i="1"/>
  <c r="BR3" i="1"/>
  <c r="BK3" i="1"/>
  <c r="BA3" i="1" l="1"/>
  <c r="CG3" i="1"/>
  <c r="CJ3" i="1"/>
  <c r="CN3" i="1"/>
  <c r="CA3" i="1"/>
  <c r="CF3" i="1"/>
  <c r="CR3" i="1"/>
  <c r="CE3" i="1"/>
  <c r="CK3" i="1"/>
  <c r="BV3" i="1"/>
  <c r="BZ3" i="1"/>
  <c r="BX3" i="1"/>
  <c r="BU3" i="1"/>
  <c r="BW3" i="1"/>
  <c r="BY3" i="1"/>
  <c r="CL3" i="1"/>
  <c r="CO3" i="1"/>
  <c r="CI3" i="1"/>
  <c r="CD3" i="1"/>
  <c r="CM3" i="1"/>
  <c r="CQ3" i="1"/>
  <c r="CH3" i="1"/>
  <c r="CB3" i="1"/>
  <c r="CP3" i="1"/>
  <c r="CC3" i="1"/>
  <c r="BD3" i="1"/>
  <c r="CS3" i="1"/>
  <c r="BC3" i="1" l="1"/>
  <c r="BC1" i="1" s="1"/>
</calcChain>
</file>

<file path=xl/sharedStrings.xml><?xml version="1.0" encoding="utf-8"?>
<sst xmlns="http://schemas.openxmlformats.org/spreadsheetml/2006/main" count="196" uniqueCount="154">
  <si>
    <t>Reference</t>
  </si>
  <si>
    <t>From</t>
  </si>
  <si>
    <t>To</t>
  </si>
  <si>
    <t>Commodity 1</t>
  </si>
  <si>
    <t>Commodity 2</t>
  </si>
  <si>
    <t>Commodity 3</t>
  </si>
  <si>
    <t>Commodity 4</t>
  </si>
  <si>
    <t>Commodity 5</t>
  </si>
  <si>
    <t xml:space="preserve">Contains Errors: </t>
  </si>
  <si>
    <t>Manditory fields</t>
  </si>
  <si>
    <t>Calculation Checks</t>
  </si>
  <si>
    <t>SCAC</t>
  </si>
  <si>
    <t>Carrier Name</t>
  </si>
  <si>
    <t>PRO #</t>
  </si>
  <si>
    <t>Trans Mode</t>
  </si>
  <si>
    <t>I/O</t>
  </si>
  <si>
    <t>BOL Num</t>
  </si>
  <si>
    <t>Ship Date</t>
  </si>
  <si>
    <t>FSC Amount</t>
  </si>
  <si>
    <t>Actual Charge</t>
  </si>
  <si>
    <t>PO Num</t>
  </si>
  <si>
    <t>SO Num</t>
  </si>
  <si>
    <t>Cust Num</t>
  </si>
  <si>
    <t>Shipper Name 1</t>
  </si>
  <si>
    <t>Shipper Name 2</t>
  </si>
  <si>
    <t>Shipper Add 1</t>
  </si>
  <si>
    <t>Shipper Add 2</t>
  </si>
  <si>
    <t>Origin Zip</t>
  </si>
  <si>
    <t>Origin City</t>
  </si>
  <si>
    <t>Origin St</t>
  </si>
  <si>
    <t>Consignee Name 1</t>
  </si>
  <si>
    <t>Consignee Name 2</t>
  </si>
  <si>
    <t>Consignee Add 1</t>
  </si>
  <si>
    <t>Consignee Add 2</t>
  </si>
  <si>
    <t>Destin Zip</t>
  </si>
  <si>
    <t>Destin City</t>
  </si>
  <si>
    <t>Destin St</t>
  </si>
  <si>
    <t>Code 1</t>
  </si>
  <si>
    <t>Desc 1</t>
  </si>
  <si>
    <t>Class 1</t>
  </si>
  <si>
    <t>Weight 1</t>
  </si>
  <si>
    <t>Amt 1</t>
  </si>
  <si>
    <t>Code 2</t>
  </si>
  <si>
    <t>Desc 2</t>
  </si>
  <si>
    <t>Class 2</t>
  </si>
  <si>
    <t>Weight 2</t>
  </si>
  <si>
    <t>Amt 2</t>
  </si>
  <si>
    <t>Code 3</t>
  </si>
  <si>
    <t>Desc 3</t>
  </si>
  <si>
    <t>Class 3</t>
  </si>
  <si>
    <t>Weight 3</t>
  </si>
  <si>
    <t>Amt 3</t>
  </si>
  <si>
    <t>Code 4</t>
  </si>
  <si>
    <t>Desc 4</t>
  </si>
  <si>
    <t>Class 4</t>
  </si>
  <si>
    <t>Weight 4</t>
  </si>
  <si>
    <t>Amt 4</t>
  </si>
  <si>
    <t>Code 5</t>
  </si>
  <si>
    <t>Desc 5</t>
  </si>
  <si>
    <t>Class 5</t>
  </si>
  <si>
    <t>Weight 5</t>
  </si>
  <si>
    <t>Amt 5</t>
  </si>
  <si>
    <t>Column1</t>
  </si>
  <si>
    <t>More than 1,000 Lines</t>
  </si>
  <si>
    <t>Line Check</t>
  </si>
  <si>
    <t>Error Check</t>
  </si>
  <si>
    <t>SCAC Check</t>
  </si>
  <si>
    <t>Pro # Check</t>
  </si>
  <si>
    <t>MODE Check</t>
  </si>
  <si>
    <t>I/O Check</t>
  </si>
  <si>
    <t>Ship Date Check</t>
  </si>
  <si>
    <t>FSC Check</t>
  </si>
  <si>
    <t>Actual Charge Check</t>
  </si>
  <si>
    <t>Origin Name Check</t>
  </si>
  <si>
    <t>Origin Address Check</t>
  </si>
  <si>
    <t>Origin Zip Check</t>
  </si>
  <si>
    <t>Origin City Check</t>
  </si>
  <si>
    <t>Origin ST Check</t>
  </si>
  <si>
    <t>Dest Name Check</t>
  </si>
  <si>
    <t>Dest Address Check</t>
  </si>
  <si>
    <t>Dest Zip Check</t>
  </si>
  <si>
    <t>Dest City Check</t>
  </si>
  <si>
    <t>Dest ST Check</t>
  </si>
  <si>
    <t>Comm Code 1 Check</t>
  </si>
  <si>
    <t>Comm Desc 1 Check</t>
  </si>
  <si>
    <t>Comm Class 1 Check</t>
  </si>
  <si>
    <t>Comm Weight 1 Check</t>
  </si>
  <si>
    <t>Comm Amt 1 Check</t>
  </si>
  <si>
    <t>Comm Code 2 Check</t>
  </si>
  <si>
    <t>Comm Desc 2 Check</t>
  </si>
  <si>
    <t>Comm Class 2 Check</t>
  </si>
  <si>
    <t>Comm Weight 2 Check</t>
  </si>
  <si>
    <t>Comm Amt 2 Check</t>
  </si>
  <si>
    <t>Comm Code 3 Check</t>
  </si>
  <si>
    <t>Comm Desc 3 Check</t>
  </si>
  <si>
    <t>Comm Class 3 Check</t>
  </si>
  <si>
    <t>Comm Weight 3 Check</t>
  </si>
  <si>
    <t>Comm Amt 3 Check</t>
  </si>
  <si>
    <t>Comm Code 4 Check</t>
  </si>
  <si>
    <t>Comm Desc 4 Check</t>
  </si>
  <si>
    <t>Comm Class 4 Check</t>
  </si>
  <si>
    <t>Comm Weight 4 Check</t>
  </si>
  <si>
    <t>Comm Amt 4 Check</t>
  </si>
  <si>
    <t>Comm Code 5 Check</t>
  </si>
  <si>
    <t>Comm Desc 5 Check</t>
  </si>
  <si>
    <t>Comm Class 5 Check</t>
  </si>
  <si>
    <t>Comm Weight 5 Check</t>
  </si>
  <si>
    <t>Comm Amt 5 Check</t>
  </si>
  <si>
    <t>AC Total Check</t>
  </si>
  <si>
    <t>TBD</t>
  </si>
  <si>
    <t>Required</t>
  </si>
  <si>
    <t>Field</t>
  </si>
  <si>
    <t>Desc</t>
  </si>
  <si>
    <t>YES (Must match what is in our system)</t>
  </si>
  <si>
    <t>SCAC, used to look up carrier</t>
  </si>
  <si>
    <t>Carrier name, used in error reporting</t>
  </si>
  <si>
    <t>YES (Unique #)</t>
  </si>
  <si>
    <t>PRO/Freight Invoice Num</t>
  </si>
  <si>
    <t>YES ("LTL", "TL", etc...)</t>
  </si>
  <si>
    <t>Transportation Mode. E.g., "LTL". Sets Mode Id</t>
  </si>
  <si>
    <t>YES ("I", "O", or "T")</t>
  </si>
  <si>
    <t>Direction</t>
  </si>
  <si>
    <t>YES</t>
  </si>
  <si>
    <t>Ship date</t>
  </si>
  <si>
    <t>Fuel Invoice Amt</t>
  </si>
  <si>
    <t>YES (Charges FRT + FSC + Accessorial charges)</t>
  </si>
  <si>
    <t>Carrier charge</t>
  </si>
  <si>
    <t>YES if outbound (Must match the branch named in company mgmt.)</t>
  </si>
  <si>
    <t>YES if outbound (Must match the branch address in company mgmt.)</t>
  </si>
  <si>
    <t>Shipper Address 1</t>
  </si>
  <si>
    <t>Shipper Address 2</t>
  </si>
  <si>
    <t>YES (Must match the branch Zip in cumpany mgmt.)</t>
  </si>
  <si>
    <t>YES (Must match the branch State in cumpany mgmt.)</t>
  </si>
  <si>
    <t>Origin State</t>
  </si>
  <si>
    <t>YES if Inbound  (Must match the branch named in company mgmt.)</t>
  </si>
  <si>
    <t>YES if Inbound (Must match the branch address in company mgmt.)</t>
  </si>
  <si>
    <t>Consignee Address 1</t>
  </si>
  <si>
    <t>Consignee Address 2</t>
  </si>
  <si>
    <t>YES (Must match the branch Zip in company mgmt.)</t>
  </si>
  <si>
    <t>YES (Must match the branch State in company mgmt.)</t>
  </si>
  <si>
    <t>Destin State</t>
  </si>
  <si>
    <t>YES ("FRT" or our accessorial code)</t>
  </si>
  <si>
    <t>Code 1 - 5</t>
  </si>
  <si>
    <t>Commodity/Accessorial Code</t>
  </si>
  <si>
    <t>Desc 1 - 5</t>
  </si>
  <si>
    <t>Commodity/Accessorial Name / Description</t>
  </si>
  <si>
    <t>YES (For "FRT" Items Only)</t>
  </si>
  <si>
    <t>Class 1 - 5</t>
  </si>
  <si>
    <t>Commodity/Accessorial NMFC class</t>
  </si>
  <si>
    <t>Weight 1 - 5</t>
  </si>
  <si>
    <t>Commodity/Accessorial Weight</t>
  </si>
  <si>
    <t>YES (The cost for this 1 item only. All AMT#'s + FSC should total the Actual Charges)</t>
  </si>
  <si>
    <t>Amt 1 - 5</t>
  </si>
  <si>
    <t>Commodity/Accessorial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</si>
</sst>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sz val="8"/>
      <name val="Arial"/>
      <family val="2"/>
    </font>
    <font>
      <b/>
      <sz val="12"/>
      <color theme="2"/>
      <name val="Arial"/>
      <family val="2"/>
    </font>
    <font>
      <sz val="10"/>
      <color theme="0"/>
      <name val="Arial"/>
      <family val="2"/>
    </font>
    <font>
      <b/>
      <sz val="1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3">
    <xf numFmtId="0" fontId="0" fillId="0" borderId="0" xfId="0"/>
    <xf numFmtId="0" fontId="6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4" fontId="0" fillId="0" borderId="0" xfId="0" applyNumberFormat="1"/>
    <xf numFmtId="49" fontId="0" fillId="0" borderId="0" xfId="0" applyNumberFormat="1"/>
    <xf numFmtId="0" fontId="7" fillId="3" borderId="1" xfId="1" applyFont="1" applyFill="1" applyAlignment="1"/>
    <xf numFmtId="0" fontId="9" fillId="4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4" fillId="3" borderId="0" xfId="1" applyFont="1" applyFill="1" applyBorder="1" applyAlignment="1">
      <alignment horizontal="center"/>
    </xf>
    <xf numFmtId="49" fontId="2" fillId="0" borderId="0" xfId="0" applyNumberFormat="1" applyFont="1"/>
    <xf numFmtId="49" fontId="1" fillId="0" borderId="0" xfId="0" applyNumberFormat="1" applyFont="1"/>
    <xf numFmtId="14" fontId="2" fillId="0" borderId="0" xfId="0" applyNumberFormat="1" applyFont="1"/>
    <xf numFmtId="0" fontId="10" fillId="4" borderId="0" xfId="0" applyFont="1" applyFill="1"/>
    <xf numFmtId="0" fontId="11" fillId="3" borderId="2" xfId="1" applyFont="1" applyFill="1" applyBorder="1" applyAlignment="1">
      <alignment horizontal="center"/>
    </xf>
    <xf numFmtId="14" fontId="11" fillId="3" borderId="2" xfId="1" applyNumberFormat="1" applyFont="1" applyFill="1" applyBorder="1" applyAlignment="1">
      <alignment horizontal="center"/>
    </xf>
    <xf numFmtId="49" fontId="11" fillId="3" borderId="2" xfId="1" applyNumberFormat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0" fontId="4" fillId="5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</cellXfs>
  <cellStyles count="2">
    <cellStyle name="Normal" xfId="0" builtinId="0"/>
    <cellStyle name="Note" xfId="1" builtinId="10"/>
  </cellStyles>
  <dxfs count="10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9" formatCode="m/d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2A3630-AC59-4DD9-A4A5-B36116DBED73}" name="Table1" displayName="Table1" ref="A2:CU3" totalsRowShown="0" headerRowDxfId="100" dataDxfId="99">
  <autoFilter ref="A2:CU3" xr:uid="{D62A3630-AC59-4DD9-A4A5-B36116DBED73}"/>
  <tableColumns count="99">
    <tableColumn id="1" xr3:uid="{414DD2E2-FC4F-4C98-B40A-3A218A151DAC}" name="SCAC" dataDxfId="98"/>
    <tableColumn id="2" xr3:uid="{C11A45E6-E31A-4A08-92D7-2B032A6FAD16}" name="Carrier Name" dataDxfId="97"/>
    <tableColumn id="3" xr3:uid="{3169E084-7DAE-448D-8934-2AB62129B8AD}" name="PRO #" dataDxfId="96"/>
    <tableColumn id="4" xr3:uid="{F64A4EDC-613A-4C4C-8497-EE491FCF492B}" name="Trans Mode" dataDxfId="95"/>
    <tableColumn id="5" xr3:uid="{DFD2144D-643E-48CE-A27E-D7342CDDE52A}" name="I/O" dataDxfId="94"/>
    <tableColumn id="6" xr3:uid="{A2DC5A99-ED43-4A0F-A9E1-89D4D6332F70}" name="BOL Num" dataDxfId="93"/>
    <tableColumn id="7" xr3:uid="{942B7B55-A8DF-4AA1-94EA-929D6A552663}" name="Ship Date" dataDxfId="92"/>
    <tableColumn id="8" xr3:uid="{B5A693D8-B37E-4257-963A-7CE7DF9D1893}" name="FSC Amount" dataDxfId="91"/>
    <tableColumn id="9" xr3:uid="{EA67D56C-877D-436F-B799-850F6429E1DB}" name="Actual Charge" dataDxfId="90"/>
    <tableColumn id="10" xr3:uid="{FA6455C7-54FC-4E0C-B2D1-CE2DE9BD048A}" name="PO Num" dataDxfId="89"/>
    <tableColumn id="11" xr3:uid="{FC622E85-4A35-439C-AFE3-A3F06B2B5405}" name="SO Num" dataDxfId="88"/>
    <tableColumn id="12" xr3:uid="{E32893DD-110B-46A8-9948-E7FCC356DF7C}" name="Cust Num" dataDxfId="87"/>
    <tableColumn id="13" xr3:uid="{2A353F94-AE17-44D3-B5C9-FA2F97295B60}" name="Shipper Name 1" dataDxfId="86"/>
    <tableColumn id="14" xr3:uid="{E908C895-0E5C-49ED-AC41-A577750533DC}" name="Shipper Name 2" dataDxfId="85"/>
    <tableColumn id="15" xr3:uid="{707CE662-A07E-4890-B55B-E212D6897522}" name="Shipper Add 1" dataDxfId="84"/>
    <tableColumn id="16" xr3:uid="{17D374B4-E78A-4484-97C8-EE7D1BB1E806}" name="Shipper Add 2" dataDxfId="83"/>
    <tableColumn id="17" xr3:uid="{A6BC2BE3-CCC8-4CF3-BEDE-B6E61BF4C432}" name="Origin Zip" dataDxfId="82"/>
    <tableColumn id="18" xr3:uid="{2F600016-2A51-4B41-95F4-56256E557AA2}" name="Origin City" dataDxfId="81"/>
    <tableColumn id="19" xr3:uid="{6F1CAE56-6057-4EF3-BCB3-D052ADA2C03E}" name="Origin St" dataDxfId="80"/>
    <tableColumn id="20" xr3:uid="{6FC1A6CA-D6BE-4E1E-875C-F300B9CAF9EB}" name="Consignee Name 1" dataDxfId="79"/>
    <tableColumn id="21" xr3:uid="{9769005C-7308-43DD-AA22-FE264B35AA86}" name="Consignee Name 2" dataDxfId="78"/>
    <tableColumn id="22" xr3:uid="{BB5EC77A-304D-4A94-8A39-FDE31C0C87A8}" name="Consignee Add 1" dataDxfId="77"/>
    <tableColumn id="23" xr3:uid="{1F7CFE10-45F0-4260-9997-8096600AD190}" name="Consignee Add 2" dataDxfId="76"/>
    <tableColumn id="24" xr3:uid="{35594BFD-ED83-48E6-867F-150843C46DEE}" name="Destin Zip" dataDxfId="75"/>
    <tableColumn id="25" xr3:uid="{5F45C135-CAED-4A01-A6C9-58275040BB23}" name="Destin City" dataDxfId="74"/>
    <tableColumn id="26" xr3:uid="{71D3925B-A153-400B-A229-7743E44F145D}" name="Destin St" dataDxfId="73"/>
    <tableColumn id="27" xr3:uid="{54050B14-9FD0-4EBF-9BF8-9731721E93D9}" name="Code 1" dataDxfId="72"/>
    <tableColumn id="28" xr3:uid="{8EA12D86-3680-4570-932F-B7E2A6C85DFC}" name="Desc 1" dataDxfId="71"/>
    <tableColumn id="29" xr3:uid="{FD694417-FEFB-40F9-8534-D005C1C4DEAB}" name="Class 1" dataDxfId="70"/>
    <tableColumn id="30" xr3:uid="{E9331207-0F63-43D1-AC99-E30B128E1337}" name="Weight 1" dataDxfId="69"/>
    <tableColumn id="31" xr3:uid="{6639B1E4-E787-49AF-9A62-A7AB8BB5481D}" name="Amt 1" dataDxfId="68"/>
    <tableColumn id="32" xr3:uid="{4D5D76A4-904E-41AD-A027-7A2AD65D8975}" name="Code 2" dataDxfId="67"/>
    <tableColumn id="33" xr3:uid="{9D75D88C-F621-43E3-AD2D-8681581B30BD}" name="Desc 2" dataDxfId="66"/>
    <tableColumn id="34" xr3:uid="{0B3B0BFD-F8DC-4EA0-81A1-70C809B45F9D}" name="Class 2" dataDxfId="65"/>
    <tableColumn id="35" xr3:uid="{363C6EEE-9BFB-4FC0-A0EB-1419CC61333A}" name="Weight 2" dataDxfId="64"/>
    <tableColumn id="36" xr3:uid="{27A5CA18-2EA4-40A7-A3FB-26FFF366892E}" name="Amt 2" dataDxfId="63"/>
    <tableColumn id="37" xr3:uid="{788E4610-E68D-451F-A695-267E646B5D83}" name="Code 3" dataDxfId="62"/>
    <tableColumn id="38" xr3:uid="{53DC4AB1-C8ED-4BE4-BC36-5F2301142357}" name="Desc 3" dataDxfId="61"/>
    <tableColumn id="39" xr3:uid="{0AF7F917-677A-4E29-8F8A-C68631F61620}" name="Class 3" dataDxfId="60"/>
    <tableColumn id="40" xr3:uid="{5BCEF578-0D34-41E9-8C41-369EBFF7B9C4}" name="Weight 3" dataDxfId="59"/>
    <tableColumn id="41" xr3:uid="{3F31C8E7-AB6C-43E6-97A6-7C533EED4AC8}" name="Amt 3" dataDxfId="58"/>
    <tableColumn id="42" xr3:uid="{166748EE-1E82-463F-A9C1-0D3A8FA7F0D7}" name="Code 4" dataDxfId="57"/>
    <tableColumn id="43" xr3:uid="{97C8911D-F315-4FB0-B100-BD6A6F90905C}" name="Desc 4" dataDxfId="56"/>
    <tableColumn id="44" xr3:uid="{F1B50703-EEBC-479E-909B-E35D042E4E02}" name="Class 4" dataDxfId="55"/>
    <tableColumn id="45" xr3:uid="{8F033BBD-DFB9-41D9-878B-DABB6B2F02A3}" name="Weight 4" dataDxfId="54"/>
    <tableColumn id="46" xr3:uid="{FA059397-DE0C-4387-900B-7051E71EE605}" name="Amt 4" dataDxfId="53"/>
    <tableColumn id="47" xr3:uid="{12E2BD30-5583-4E65-B255-D97B616EB097}" name="Code 5" dataDxfId="52"/>
    <tableColumn id="48" xr3:uid="{945945B0-D656-4940-A415-BB5807FE1446}" name="Desc 5" dataDxfId="51"/>
    <tableColumn id="49" xr3:uid="{5BE8EE9C-AB43-4F04-95D4-A88D86672E06}" name="Class 5" dataDxfId="50"/>
    <tableColumn id="50" xr3:uid="{BD9C978D-D6D1-4277-835C-B564E1236F09}" name="Weight 5" dataDxfId="49"/>
    <tableColumn id="51" xr3:uid="{E133BE8C-090E-480D-B34C-995CF4690B15}" name="Amt 5" dataDxfId="48"/>
    <tableColumn id="52" xr3:uid="{00F85E7A-DE2A-4332-9EB7-228D2D29C00A}" name="Column1" dataDxfId="47"/>
    <tableColumn id="53" xr3:uid="{11BAB877-A479-40C6-AE2C-974AA136DA5A}" name="More than 1,000 Lines" dataDxfId="46">
      <calculatedColumnFormula>IF(COUNTA(A:A)&gt;1001,"Reduce to 1000 lines","No Issue")</calculatedColumnFormula>
    </tableColumn>
    <tableColumn id="54" xr3:uid="{CFAB64D2-0E2A-4E0C-8DD9-24F960CC7E8E}" name="Line Check" dataDxfId="45">
      <calculatedColumnFormula>COUNTBLANK(A3:AY3)</calculatedColumnFormula>
    </tableColumn>
    <tableColumn id="55" xr3:uid="{7445FB81-7854-4198-BE81-FA21B893CE6C}" name="Error Check" dataDxfId="44">
      <calculatedColumnFormula>COUNTIF(BD3:CT3,"*"&amp;"Bad"&amp;"*")&gt;0</calculatedColumnFormula>
    </tableColumn>
    <tableColumn id="56" xr3:uid="{06D8F427-7032-4376-B072-F36AFB3198F7}" name="SCAC Check" dataDxfId="43">
      <calculatedColumnFormula>IF(Table1[[#This Row],[Line Check]]=51,"Good",IF(Table1[[#This Row],[SCAC]]="","Bad","Good"))</calculatedColumnFormula>
    </tableColumn>
    <tableColumn id="57" xr3:uid="{5EA789E5-EAD7-4195-9596-C1BBEDE7A788}" name="Pro # Check" dataDxfId="42">
      <calculatedColumnFormula>IF(Table1[[#This Row],[Line Check]]=51,"Good",IF(Table1[[#This Row],[PRO '#]]="","Bad","Good"))</calculatedColumnFormula>
    </tableColumn>
    <tableColumn id="58" xr3:uid="{33E088E6-516E-4F7B-9E73-DA77AD97191C}" name="MODE Check" dataDxfId="41">
      <calculatedColumnFormula>IF(Table1[[#This Row],[Line Check]]=51,"Good",IF(Table1[[#This Row],[Trans Mode]]="LTL","Good","Bad"))</calculatedColumnFormula>
    </tableColumn>
    <tableColumn id="59" xr3:uid="{996CE2B0-50C3-4EE3-A206-FCBDB0E1E0EE}" name="I/O Check" dataDxfId="40"/>
    <tableColumn id="60" xr3:uid="{D7825F75-C296-40E4-925B-F3ACD16C8080}" name="Ship Date Check" dataDxfId="39"/>
    <tableColumn id="61" xr3:uid="{FE83CA83-EF90-49F0-8550-85B0893B0CA2}" name="FSC Check" dataDxfId="38"/>
    <tableColumn id="62" xr3:uid="{7FCB5F22-798A-4222-BE60-1B67305A7B0A}" name="Actual Charge Check" dataDxfId="37"/>
    <tableColumn id="63" xr3:uid="{96FC08B5-404B-4E09-A05F-D7B9680C14DF}" name="Origin Name Check" dataDxfId="36">
      <calculatedColumnFormula>IF(Table1[[#This Row],[Line Check]]=51,"Good",IF(AND(Table1[[#This Row],[I/O]]="O",Table1[[#This Row],[Shipper Name 1]]=""),"Bad","Good"))</calculatedColumnFormula>
    </tableColumn>
    <tableColumn id="64" xr3:uid="{8A20CFD8-AC25-433C-994A-8F587FAB2CDA}" name="Origin Address Check" dataDxfId="35">
      <calculatedColumnFormula>IF(Table1[[#This Row],[Line Check]]=51,"Good",IF(AND(Table1[[#This Row],[I/O]]="O",Table1[[#This Row],[Shipper Add 1]]=""),"Bad","Good"))</calculatedColumnFormula>
    </tableColumn>
    <tableColumn id="65" xr3:uid="{CE7B21B5-A008-4797-9E69-0D1194338066}" name="Origin Zip Check" dataDxfId="34">
      <calculatedColumnFormula>IF(Table1[[#This Row],[Line Check]]=51,"Good",IF(Table1[[#This Row],[Origin Zip]]="","Bad","Good"))</calculatedColumnFormula>
    </tableColumn>
    <tableColumn id="66" xr3:uid="{D0B487EE-E4F5-4378-90DC-1ED816F711E6}" name="Origin City Check" dataDxfId="33">
      <calculatedColumnFormula>IF(Table1[[#This Row],[Line Check]]=51,"Good",IF(AND(Table1[[#This Row],[I/O]]="O",Table1[[#This Row],[Origin City]]=""),"Bad","Good"))</calculatedColumnFormula>
    </tableColumn>
    <tableColumn id="67" xr3:uid="{CDC866F4-CFD9-4B45-AE68-48A810B5C21A}" name="Origin ST Check" dataDxfId="32">
      <calculatedColumnFormula>IF(Table1[[#This Row],[Line Check]]=51,"Good",IF(Table1[[#This Row],[Origin St]]="","Bad","Good"))</calculatedColumnFormula>
    </tableColumn>
    <tableColumn id="68" xr3:uid="{15AFCD88-70D5-40F5-B0D2-0100C23F5D04}" name="Dest Name Check" dataDxfId="31">
      <calculatedColumnFormula>IF(Table1[[#This Row],[Line Check]]=51,"Good",IF(AND(Table1[[#This Row],[I/O]]="I",Table1[[#This Row],[Consignee Name 1]]=""),"Bad","Good"))</calculatedColumnFormula>
    </tableColumn>
    <tableColumn id="69" xr3:uid="{AFF0DD35-356C-4744-BE10-B896F0E91F15}" name="Dest Address Check" dataDxfId="30">
      <calculatedColumnFormula>IF(Table1[[#This Row],[Line Check]]=51,"Good",IF(AND(Table1[[#This Row],[I/O]]="I",Table1[[#This Row],[Consignee Add 1]]=""),"Bad","Good"))</calculatedColumnFormula>
    </tableColumn>
    <tableColumn id="70" xr3:uid="{9F8BB124-71D5-4650-8313-7C2BE8B78655}" name="Dest Zip Check" dataDxfId="29">
      <calculatedColumnFormula>IF(Table1[[#This Row],[Line Check]]=51,"Good",IF(Table1[[#This Row],[Destin Zip]]="","Bad","Good"))</calculatedColumnFormula>
    </tableColumn>
    <tableColumn id="71" xr3:uid="{1B747FEA-713C-465B-B693-E0953472FF36}" name="Dest City Check" dataDxfId="28">
      <calculatedColumnFormula>IF(Table1[[#This Row],[Line Check]]=51,"Good",IF(AND(Table1[[#This Row],[I/O]]="I",Table1[[#This Row],[Destin City]]=""),"Bad","Good"))</calculatedColumnFormula>
    </tableColumn>
    <tableColumn id="72" xr3:uid="{7D43C42E-D5A7-4B36-9C6E-9B2349C54AF3}" name="Dest ST Check" dataDxfId="27">
      <calculatedColumnFormula>IF(Table1[[#This Row],[Line Check]]=51,"Good",IF(Table1[[#This Row],[Destin St]]="","Bad","Good"))</calculatedColumnFormula>
    </tableColumn>
    <tableColumn id="73" xr3:uid="{A6BBF435-1796-4C34-8FCB-D9981E67B30A}" name="Comm Code 1 Check" dataDxfId="26"/>
    <tableColumn id="74" xr3:uid="{E2BD3202-98D9-476A-B78F-593D32BDABB8}" name="Comm Desc 1 Check" dataDxfId="25"/>
    <tableColumn id="75" xr3:uid="{995BF047-20CD-4F0E-94B8-F077E711B637}" name="Comm Class 1 Check" dataDxfId="24"/>
    <tableColumn id="76" xr3:uid="{21BC19B0-8CCC-4E27-B7C8-8A06C89CB7AC}" name="Comm Weight 1 Check" dataDxfId="23"/>
    <tableColumn id="77" xr3:uid="{E8D9DF08-5B35-4AB4-AE97-F55872D1CE18}" name="Comm Amt 1 Check" dataDxfId="22"/>
    <tableColumn id="78" xr3:uid="{13B0E346-0CA3-4C76-B8C5-0093BF0CA4AB}" name="Comm Code 2 Check" dataDxfId="21"/>
    <tableColumn id="79" xr3:uid="{A7BD2530-FD96-4C0E-97D7-B91A20925046}" name="Comm Desc 2 Check" dataDxfId="20"/>
    <tableColumn id="80" xr3:uid="{74332AF0-143D-4FFA-BB2D-86DFCC3BCA31}" name="Comm Class 2 Check" dataDxfId="19"/>
    <tableColumn id="81" xr3:uid="{65A71630-EDD4-4891-81E5-AC0E216E616F}" name="Comm Weight 2 Check" dataDxfId="18"/>
    <tableColumn id="82" xr3:uid="{0FDAEE59-2E42-48AE-89B4-DD6229186A85}" name="Comm Amt 2 Check" dataDxfId="17"/>
    <tableColumn id="83" xr3:uid="{26277F80-A201-4FAA-962E-2F9E3B650BFB}" name="Comm Code 3 Check" dataDxfId="16"/>
    <tableColumn id="84" xr3:uid="{AE581E13-D53F-4DC4-A136-3574A537307E}" name="Comm Desc 3 Check" dataDxfId="15"/>
    <tableColumn id="85" xr3:uid="{97995EF3-2EE7-4458-845F-D9D67B119317}" name="Comm Class 3 Check" dataDxfId="14"/>
    <tableColumn id="86" xr3:uid="{ED87E420-E1EB-42E7-ABDE-CA3677B08696}" name="Comm Weight 3 Check" dataDxfId="13"/>
    <tableColumn id="87" xr3:uid="{C20AA9AF-0703-4010-B3FF-60ADECA441BB}" name="Comm Amt 3 Check" dataDxfId="12"/>
    <tableColumn id="88" xr3:uid="{57D29FBC-BF0F-412A-B2AA-D2A58E710CC7}" name="Comm Code 4 Check" dataDxfId="11"/>
    <tableColumn id="89" xr3:uid="{BCF61F9A-F2C0-46A6-8345-CF9EF653C8E9}" name="Comm Desc 4 Check" dataDxfId="10"/>
    <tableColumn id="90" xr3:uid="{80E628BD-9AD9-4E1E-88C4-9302F227E31E}" name="Comm Class 4 Check" dataDxfId="9"/>
    <tableColumn id="91" xr3:uid="{59EE955E-1416-4467-9BBE-265240045233}" name="Comm Weight 4 Check" dataDxfId="8"/>
    <tableColumn id="92" xr3:uid="{12A289B1-D211-42CF-B97E-B9519FD057AF}" name="Comm Amt 4 Check" dataDxfId="7"/>
    <tableColumn id="93" xr3:uid="{02D0A7BC-6D18-45E9-8D6E-5EF50D98F7AA}" name="Comm Code 5 Check" dataDxfId="6"/>
    <tableColumn id="94" xr3:uid="{55B836D3-00B5-4701-BDAB-19F3CBC0303E}" name="Comm Desc 5 Check" dataDxfId="5"/>
    <tableColumn id="95" xr3:uid="{D9203CEB-9CF6-4B20-BE7E-863001B9C5CB}" name="Comm Class 5 Check" dataDxfId="4"/>
    <tableColumn id="96" xr3:uid="{350D9AEA-57E6-44ED-B1A9-5A766E567878}" name="Comm Weight 5 Check" dataDxfId="3"/>
    <tableColumn id="97" xr3:uid="{2AAA4219-8F0C-4B5D-A114-FF188A126EE4}" name="Comm Amt 5 Check" dataDxfId="2"/>
    <tableColumn id="98" xr3:uid="{73327096-0869-47C1-BF84-094B91F3363A}" name="AC Total Check" dataDxfId="1"/>
    <tableColumn id="99" xr3:uid="{3FBE185D-79D6-48A9-94CC-BAE0FDBD277B}" name="TB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U3"/>
  <sheetViews>
    <sheetView tabSelected="1" zoomScaleNormal="100" workbookViewId="0">
      <pane ySplit="2" topLeftCell="A3" activePane="bottomLeft" state="frozen"/>
      <selection pane="bottomLeft" activeCell="C3" sqref="C3"/>
    </sheetView>
  </sheetViews>
  <sheetFormatPr defaultColWidth="14.42578125" defaultRowHeight="15.75" customHeight="1"/>
  <cols>
    <col min="1" max="1" width="9" style="3" customWidth="1"/>
    <col min="2" max="2" width="18.42578125" style="3" customWidth="1"/>
    <col min="3" max="3" width="20.5703125" style="3" bestFit="1" customWidth="1"/>
    <col min="4" max="4" width="16.5703125" style="3" customWidth="1"/>
    <col min="5" max="5" width="6.85546875" style="3" customWidth="1"/>
    <col min="6" max="6" width="13.5703125" style="3" customWidth="1"/>
    <col min="7" max="7" width="14" style="13" customWidth="1"/>
    <col min="8" max="8" width="16.85546875" style="3" customWidth="1"/>
    <col min="9" max="9" width="18.85546875" style="3" customWidth="1"/>
    <col min="10" max="10" width="15.140625" style="3" bestFit="1" customWidth="1"/>
    <col min="11" max="11" width="12.42578125" style="3" customWidth="1"/>
    <col min="12" max="12" width="14.140625" style="3" customWidth="1"/>
    <col min="13" max="14" width="21.140625" style="3" customWidth="1"/>
    <col min="15" max="16" width="19" style="3" customWidth="1"/>
    <col min="17" max="17" width="14.140625" style="11" customWidth="1"/>
    <col min="18" max="18" width="15.140625" style="3" customWidth="1"/>
    <col min="19" max="19" width="13" style="3" customWidth="1"/>
    <col min="20" max="21" width="24.140625" style="3" customWidth="1"/>
    <col min="22" max="23" width="22" style="3" customWidth="1"/>
    <col min="24" max="24" width="14.5703125" style="11" customWidth="1"/>
    <col min="25" max="25" width="15.5703125" style="3" customWidth="1"/>
    <col min="26" max="26" width="13.42578125" style="3" customWidth="1"/>
    <col min="27" max="27" width="10.85546875" style="3" customWidth="1"/>
    <col min="28" max="28" width="10.5703125" style="3" customWidth="1"/>
    <col min="29" max="29" width="10.85546875" style="3" customWidth="1"/>
    <col min="30" max="30" width="13.42578125" style="3" customWidth="1"/>
    <col min="31" max="31" width="10" style="3" customWidth="1"/>
    <col min="32" max="32" width="10.85546875" style="3" customWidth="1"/>
    <col min="33" max="33" width="10.5703125" style="3" customWidth="1"/>
    <col min="34" max="34" width="10.85546875" style="3" customWidth="1"/>
    <col min="35" max="35" width="13.42578125" style="3" customWidth="1"/>
    <col min="36" max="36" width="10" style="3" customWidth="1"/>
    <col min="37" max="37" width="10.85546875" style="3" customWidth="1"/>
    <col min="38" max="38" width="10.5703125" style="3" customWidth="1"/>
    <col min="39" max="39" width="10.85546875" style="3" customWidth="1"/>
    <col min="40" max="40" width="13.42578125" style="3" customWidth="1"/>
    <col min="41" max="41" width="10" style="3" customWidth="1"/>
    <col min="42" max="42" width="10.85546875" style="3" customWidth="1"/>
    <col min="43" max="43" width="10.5703125" style="3" customWidth="1"/>
    <col min="44" max="44" width="10.85546875" style="3" customWidth="1"/>
    <col min="45" max="45" width="13.42578125" style="3" customWidth="1"/>
    <col min="46" max="46" width="10" style="3" customWidth="1"/>
    <col min="47" max="47" width="10.85546875" style="3" customWidth="1"/>
    <col min="48" max="48" width="10.5703125" style="3" customWidth="1"/>
    <col min="49" max="49" width="10.85546875" style="3" customWidth="1"/>
    <col min="50" max="50" width="13.42578125" style="3" customWidth="1"/>
    <col min="51" max="51" width="10" style="3" customWidth="1"/>
    <col min="52" max="52" width="13.140625" style="3" customWidth="1"/>
    <col min="53" max="53" width="22.85546875" style="3" customWidth="1"/>
    <col min="54" max="54" width="11.140625" style="2" customWidth="1"/>
    <col min="55" max="55" width="18.85546875" style="2" bestFit="1" customWidth="1"/>
    <col min="56" max="56" width="20" style="2" customWidth="1"/>
    <col min="57" max="57" width="19.42578125" style="2" customWidth="1"/>
    <col min="58" max="58" width="17.5703125" style="2" customWidth="1"/>
    <col min="59" max="59" width="13.5703125" style="2" customWidth="1"/>
    <col min="60" max="60" width="21.42578125" style="2" customWidth="1"/>
    <col min="61" max="61" width="15.42578125" style="2" customWidth="1"/>
    <col min="62" max="62" width="26.140625" style="2" customWidth="1"/>
    <col min="63" max="63" width="24.140625" style="2" customWidth="1"/>
    <col min="64" max="64" width="27" style="2" customWidth="1"/>
    <col min="65" max="65" width="21.140625" style="2" customWidth="1"/>
    <col min="66" max="66" width="22.140625" style="2" customWidth="1"/>
    <col min="67" max="67" width="20.85546875" style="2" customWidth="1"/>
    <col min="68" max="68" width="22.5703125" style="2" customWidth="1"/>
    <col min="69" max="69" width="25.42578125" style="2" customWidth="1"/>
    <col min="70" max="70" width="19.5703125" style="2" customWidth="1"/>
    <col min="71" max="71" width="20.5703125" style="2" customWidth="1"/>
    <col min="72" max="72" width="19.42578125" style="2" customWidth="1"/>
    <col min="73" max="73" width="26.140625" style="2" customWidth="1"/>
    <col min="74" max="74" width="25.85546875" style="2" customWidth="1"/>
    <col min="75" max="75" width="26.42578125" style="2" customWidth="1"/>
    <col min="76" max="76" width="27.85546875" style="2" customWidth="1"/>
    <col min="77" max="77" width="24.5703125" style="2" customWidth="1"/>
    <col min="78" max="78" width="26.140625" style="2" customWidth="1"/>
    <col min="79" max="79" width="25.85546875" style="2" customWidth="1"/>
    <col min="80" max="80" width="26.42578125" style="2" customWidth="1"/>
    <col min="81" max="81" width="27.85546875" style="2" customWidth="1"/>
    <col min="82" max="82" width="24.5703125" style="2" customWidth="1"/>
    <col min="83" max="83" width="26.140625" style="2" customWidth="1"/>
    <col min="84" max="84" width="25.85546875" style="2" customWidth="1"/>
    <col min="85" max="85" width="26.42578125" style="2" customWidth="1"/>
    <col min="86" max="86" width="27.85546875" style="2" customWidth="1"/>
    <col min="87" max="87" width="24.5703125" style="2" customWidth="1"/>
    <col min="88" max="88" width="26.140625" style="2" customWidth="1"/>
    <col min="89" max="89" width="25.85546875" style="2" customWidth="1"/>
    <col min="90" max="90" width="26.42578125" style="2" customWidth="1"/>
    <col min="91" max="91" width="27.85546875" style="2" customWidth="1"/>
    <col min="92" max="92" width="24.5703125" style="2" customWidth="1"/>
    <col min="93" max="93" width="26.140625" style="2" customWidth="1"/>
    <col min="94" max="94" width="25.85546875" style="2" customWidth="1"/>
    <col min="95" max="95" width="26.42578125" style="2" customWidth="1"/>
    <col min="96" max="96" width="27.85546875" style="2" customWidth="1"/>
    <col min="97" max="97" width="24.5703125" style="2" customWidth="1"/>
    <col min="98" max="98" width="23" style="2" bestFit="1" customWidth="1"/>
    <col min="99" max="99" width="17.42578125" style="2" customWidth="1"/>
    <col min="100" max="16384" width="14.42578125" style="3"/>
  </cols>
  <sheetData>
    <row r="1" spans="1:99" ht="20.100000000000001">
      <c r="A1" s="22"/>
      <c r="B1" s="22"/>
      <c r="C1" s="22"/>
      <c r="D1" s="22"/>
      <c r="E1" s="22"/>
      <c r="F1" s="22"/>
      <c r="G1" s="22"/>
      <c r="H1" s="22"/>
      <c r="I1" s="22"/>
      <c r="J1" s="21" t="s">
        <v>0</v>
      </c>
      <c r="K1" s="21"/>
      <c r="L1" s="21"/>
      <c r="M1" s="21" t="s">
        <v>1</v>
      </c>
      <c r="N1" s="21"/>
      <c r="O1" s="21"/>
      <c r="P1" s="21"/>
      <c r="Q1" s="21"/>
      <c r="R1" s="21"/>
      <c r="S1" s="21"/>
      <c r="T1" s="21" t="s">
        <v>2</v>
      </c>
      <c r="U1" s="21"/>
      <c r="V1" s="21"/>
      <c r="W1" s="21"/>
      <c r="X1" s="21"/>
      <c r="Y1" s="21"/>
      <c r="Z1" s="21"/>
      <c r="AA1" s="21" t="s">
        <v>3</v>
      </c>
      <c r="AB1" s="21"/>
      <c r="AC1" s="21"/>
      <c r="AD1" s="21"/>
      <c r="AE1" s="21"/>
      <c r="AF1" s="21" t="s">
        <v>4</v>
      </c>
      <c r="AG1" s="21"/>
      <c r="AH1" s="21"/>
      <c r="AI1" s="21"/>
      <c r="AJ1" s="21"/>
      <c r="AK1" s="21" t="s">
        <v>5</v>
      </c>
      <c r="AL1" s="21"/>
      <c r="AM1" s="21"/>
      <c r="AN1" s="21"/>
      <c r="AO1" s="21"/>
      <c r="AP1" s="21" t="s">
        <v>6</v>
      </c>
      <c r="AQ1" s="21"/>
      <c r="AR1" s="21"/>
      <c r="AS1" s="21"/>
      <c r="AT1" s="21"/>
      <c r="AU1" s="21" t="s">
        <v>7</v>
      </c>
      <c r="AV1" s="21"/>
      <c r="AW1" s="21"/>
      <c r="AX1" s="21"/>
      <c r="AY1" s="21"/>
      <c r="AZ1" s="10"/>
      <c r="BA1" s="8" t="s">
        <v>8</v>
      </c>
      <c r="BC1" s="8" t="str">
        <f>IF(COUNTIF(BC3:BC2996,"True"),"Yes","No")</f>
        <v>No</v>
      </c>
      <c r="BD1" s="19" t="s">
        <v>9</v>
      </c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20" t="s">
        <v>10</v>
      </c>
      <c r="CU1" s="20"/>
    </row>
    <row r="2" spans="1:99" s="4" customFormat="1" ht="18.600000000000001">
      <c r="A2" s="15" t="s">
        <v>11</v>
      </c>
      <c r="B2" s="15" t="s">
        <v>12</v>
      </c>
      <c r="C2" s="15" t="s">
        <v>13</v>
      </c>
      <c r="D2" s="15" t="s">
        <v>14</v>
      </c>
      <c r="E2" s="15" t="s">
        <v>15</v>
      </c>
      <c r="F2" s="15" t="s">
        <v>16</v>
      </c>
      <c r="G2" s="16" t="s">
        <v>17</v>
      </c>
      <c r="H2" s="15" t="s">
        <v>18</v>
      </c>
      <c r="I2" s="15" t="s">
        <v>19</v>
      </c>
      <c r="J2" s="15" t="s">
        <v>20</v>
      </c>
      <c r="K2" s="15" t="s">
        <v>21</v>
      </c>
      <c r="L2" s="15" t="s">
        <v>22</v>
      </c>
      <c r="M2" s="15" t="s">
        <v>23</v>
      </c>
      <c r="N2" s="15" t="s">
        <v>24</v>
      </c>
      <c r="O2" s="15" t="s">
        <v>25</v>
      </c>
      <c r="P2" s="15" t="s">
        <v>26</v>
      </c>
      <c r="Q2" s="17" t="s">
        <v>27</v>
      </c>
      <c r="R2" s="15" t="s">
        <v>28</v>
      </c>
      <c r="S2" s="15" t="s">
        <v>29</v>
      </c>
      <c r="T2" s="15" t="s">
        <v>30</v>
      </c>
      <c r="U2" s="15" t="s">
        <v>31</v>
      </c>
      <c r="V2" s="15" t="s">
        <v>32</v>
      </c>
      <c r="W2" s="15" t="s">
        <v>33</v>
      </c>
      <c r="X2" s="17" t="s">
        <v>34</v>
      </c>
      <c r="Y2" s="15" t="s">
        <v>35</v>
      </c>
      <c r="Z2" s="15" t="s">
        <v>36</v>
      </c>
      <c r="AA2" s="15" t="s">
        <v>37</v>
      </c>
      <c r="AB2" s="15" t="s">
        <v>38</v>
      </c>
      <c r="AC2" s="15" t="s">
        <v>39</v>
      </c>
      <c r="AD2" s="15" t="s">
        <v>40</v>
      </c>
      <c r="AE2" s="15" t="s">
        <v>41</v>
      </c>
      <c r="AF2" s="15" t="s">
        <v>42</v>
      </c>
      <c r="AG2" s="15" t="s">
        <v>43</v>
      </c>
      <c r="AH2" s="15" t="s">
        <v>44</v>
      </c>
      <c r="AI2" s="15" t="s">
        <v>45</v>
      </c>
      <c r="AJ2" s="15" t="s">
        <v>46</v>
      </c>
      <c r="AK2" s="15" t="s">
        <v>47</v>
      </c>
      <c r="AL2" s="15" t="s">
        <v>48</v>
      </c>
      <c r="AM2" s="15" t="s">
        <v>49</v>
      </c>
      <c r="AN2" s="15" t="s">
        <v>50</v>
      </c>
      <c r="AO2" s="15" t="s">
        <v>51</v>
      </c>
      <c r="AP2" s="15" t="s">
        <v>52</v>
      </c>
      <c r="AQ2" s="15" t="s">
        <v>53</v>
      </c>
      <c r="AR2" s="15" t="s">
        <v>54</v>
      </c>
      <c r="AS2" s="15" t="s">
        <v>55</v>
      </c>
      <c r="AT2" s="15" t="s">
        <v>56</v>
      </c>
      <c r="AU2" s="15" t="s">
        <v>57</v>
      </c>
      <c r="AV2" s="15" t="s">
        <v>58</v>
      </c>
      <c r="AW2" s="15" t="s">
        <v>59</v>
      </c>
      <c r="AX2" s="15" t="s">
        <v>60</v>
      </c>
      <c r="AY2" s="15" t="s">
        <v>61</v>
      </c>
      <c r="AZ2" s="18" t="s">
        <v>62</v>
      </c>
      <c r="BA2" s="14" t="s">
        <v>63</v>
      </c>
      <c r="BB2" s="4" t="s">
        <v>64</v>
      </c>
      <c r="BC2" s="8" t="s">
        <v>65</v>
      </c>
      <c r="BD2" s="9" t="s">
        <v>66</v>
      </c>
      <c r="BE2" s="9" t="s">
        <v>67</v>
      </c>
      <c r="BF2" s="4" t="s">
        <v>68</v>
      </c>
      <c r="BG2" s="4" t="s">
        <v>69</v>
      </c>
      <c r="BH2" s="4" t="s">
        <v>70</v>
      </c>
      <c r="BI2" s="4" t="s">
        <v>71</v>
      </c>
      <c r="BJ2" s="4" t="s">
        <v>72</v>
      </c>
      <c r="BK2" s="4" t="s">
        <v>73</v>
      </c>
      <c r="BL2" s="4" t="s">
        <v>74</v>
      </c>
      <c r="BM2" s="4" t="s">
        <v>75</v>
      </c>
      <c r="BN2" s="4" t="s">
        <v>76</v>
      </c>
      <c r="BO2" s="4" t="s">
        <v>77</v>
      </c>
      <c r="BP2" s="4" t="s">
        <v>78</v>
      </c>
      <c r="BQ2" s="4" t="s">
        <v>79</v>
      </c>
      <c r="BR2" s="4" t="s">
        <v>80</v>
      </c>
      <c r="BS2" s="4" t="s">
        <v>81</v>
      </c>
      <c r="BT2" s="4" t="s">
        <v>82</v>
      </c>
      <c r="BU2" s="4" t="s">
        <v>83</v>
      </c>
      <c r="BV2" s="4" t="s">
        <v>84</v>
      </c>
      <c r="BW2" s="4" t="s">
        <v>85</v>
      </c>
      <c r="BX2" s="4" t="s">
        <v>86</v>
      </c>
      <c r="BY2" s="4" t="s">
        <v>87</v>
      </c>
      <c r="BZ2" s="4" t="s">
        <v>88</v>
      </c>
      <c r="CA2" s="4" t="s">
        <v>89</v>
      </c>
      <c r="CB2" s="4" t="s">
        <v>90</v>
      </c>
      <c r="CC2" s="4" t="s">
        <v>91</v>
      </c>
      <c r="CD2" s="4" t="s">
        <v>92</v>
      </c>
      <c r="CE2" s="4" t="s">
        <v>93</v>
      </c>
      <c r="CF2" s="4" t="s">
        <v>94</v>
      </c>
      <c r="CG2" s="4" t="s">
        <v>95</v>
      </c>
      <c r="CH2" s="4" t="s">
        <v>96</v>
      </c>
      <c r="CI2" s="4" t="s">
        <v>97</v>
      </c>
      <c r="CJ2" s="4" t="s">
        <v>98</v>
      </c>
      <c r="CK2" s="4" t="s">
        <v>99</v>
      </c>
      <c r="CL2" s="4" t="s">
        <v>100</v>
      </c>
      <c r="CM2" s="4" t="s">
        <v>101</v>
      </c>
      <c r="CN2" s="4" t="s">
        <v>102</v>
      </c>
      <c r="CO2" s="4" t="s">
        <v>103</v>
      </c>
      <c r="CP2" s="4" t="s">
        <v>104</v>
      </c>
      <c r="CQ2" s="4" t="s">
        <v>105</v>
      </c>
      <c r="CR2" s="4" t="s">
        <v>106</v>
      </c>
      <c r="CS2" s="4" t="s">
        <v>107</v>
      </c>
      <c r="CT2" s="4" t="s">
        <v>108</v>
      </c>
      <c r="CU2" s="4" t="s">
        <v>109</v>
      </c>
    </row>
    <row r="3" spans="1:99" ht="15.75" customHeight="1">
      <c r="A3" s="2"/>
      <c r="B3" s="2"/>
      <c r="C3" s="2"/>
      <c r="D3"/>
      <c r="E3"/>
      <c r="F3" s="2"/>
      <c r="G3" s="5"/>
      <c r="H3"/>
      <c r="I3"/>
      <c r="J3" s="2"/>
      <c r="K3" s="2"/>
      <c r="L3" s="2"/>
      <c r="M3" s="2"/>
      <c r="N3" s="2"/>
      <c r="O3" s="2"/>
      <c r="P3" s="2"/>
      <c r="Q3" s="6"/>
      <c r="R3" s="2"/>
      <c r="S3" s="2"/>
      <c r="T3" s="2"/>
      <c r="U3" s="2"/>
      <c r="V3" s="2"/>
      <c r="W3" s="2"/>
      <c r="X3" s="12"/>
      <c r="Y3" s="2"/>
      <c r="Z3" s="2"/>
      <c r="AA3" s="2"/>
      <c r="AB3" s="2"/>
      <c r="AC3"/>
      <c r="AD3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4" t="str">
        <f>IF(COUNTA(A:A)&gt;1001,"Reduce to 1000 lines","No Issue")</f>
        <v>No Issue</v>
      </c>
      <c r="BB3">
        <f>COUNTBLANK(A3:AY3)</f>
        <v>51</v>
      </c>
      <c r="BC3" s="2" t="b">
        <f>COUNTIF(BD3:CT3,"*"&amp;"Bad"&amp;"*")&gt;0</f>
        <v>0</v>
      </c>
      <c r="BD3" s="2" t="str">
        <f>IF(Table1[[#This Row],[Line Check]]=51,"Good",IF(Table1[[#This Row],[SCAC]]="","Bad","Good"))</f>
        <v>Good</v>
      </c>
      <c r="BE3" s="2" t="str">
        <f>IF(Table1[[#This Row],[Line Check]]=51,"Good",IF(Table1[[#This Row],[PRO '#]]="","Bad","Good"))</f>
        <v>Good</v>
      </c>
      <c r="BF3" s="2" t="str">
        <f>IF(Table1[[#This Row],[Line Check]]=51,"Good",IF(Table1[[#This Row],[Trans Mode]]="LTL","Good","Bad"))</f>
        <v>Good</v>
      </c>
      <c r="BG3" s="2" t="str">
        <f>IF(Table1[[#This Row],[Line Check]]=51,"Good",IF(OR(Table1[[#This Row],[I/O]]="I",Table1[[#This Row],[I/O]]="O",Table1[[#This Row],[I/O]]="T"),"Good","Bad"))</f>
        <v>Good</v>
      </c>
      <c r="BH3" s="2" t="str">
        <f>IF(Table1[[#This Row],[Line Check]]=51,"Good",IF(Table1[[#This Row],[Ship Date]]="","Bad","Good"))</f>
        <v>Good</v>
      </c>
      <c r="BI3" s="2" t="str">
        <f>IF(Table1[[#This Row],[Line Check]]=51,"Good",IF(Table1[[#This Row],[FSC Amount]]="","Bad","Good"))</f>
        <v>Good</v>
      </c>
      <c r="BJ3" s="2" t="str">
        <f>IF(Table1[[#This Row],[Line Check]]=51,"Good",IF(Table1[[#This Row],[Actual Charge]]="","Bad","Good"))</f>
        <v>Good</v>
      </c>
      <c r="BK3" s="2" t="str">
        <f>IF(Table1[[#This Row],[Line Check]]=51,"Good",IF(AND(Table1[[#This Row],[I/O]]="O",Table1[[#This Row],[Shipper Name 1]]=""),"Bad","Good"))</f>
        <v>Good</v>
      </c>
      <c r="BL3" s="2" t="str">
        <f>IF(Table1[[#This Row],[Line Check]]=51,"Good",IF(AND(Table1[[#This Row],[I/O]]="O",Table1[[#This Row],[Shipper Add 1]]=""),"Bad","Good"))</f>
        <v>Good</v>
      </c>
      <c r="BM3" s="2" t="str">
        <f>IF(Table1[[#This Row],[Line Check]]=51,"Good",IF(Table1[[#This Row],[Origin Zip]]="","Bad","Good"))</f>
        <v>Good</v>
      </c>
      <c r="BN3" s="2" t="str">
        <f>IF(Table1[[#This Row],[Line Check]]=51,"Good",IF(AND(Table1[[#This Row],[I/O]]="O",Table1[[#This Row],[Origin City]]=""),"Bad","Good"))</f>
        <v>Good</v>
      </c>
      <c r="BO3" s="2" t="str">
        <f>IF(Table1[[#This Row],[Line Check]]=51,"Good",IF(Table1[[#This Row],[Origin St]]="","Bad","Good"))</f>
        <v>Good</v>
      </c>
      <c r="BP3" s="2" t="str">
        <f>IF(Table1[[#This Row],[Line Check]]=51,"Good",IF(AND(Table1[[#This Row],[I/O]]="I",Table1[[#This Row],[Consignee Name 1]]=""),"Bad","Good"))</f>
        <v>Good</v>
      </c>
      <c r="BQ3" s="2" t="str">
        <f>IF(Table1[[#This Row],[Line Check]]=51,"Good",IF(AND(Table1[[#This Row],[I/O]]="I",Table1[[#This Row],[Consignee Add 1]]=""),"Bad","Good"))</f>
        <v>Good</v>
      </c>
      <c r="BR3" s="2" t="str">
        <f>IF(Table1[[#This Row],[Line Check]]=51,"Good",IF(Table1[[#This Row],[Destin Zip]]="","Bad","Good"))</f>
        <v>Good</v>
      </c>
      <c r="BS3" s="2" t="str">
        <f>IF(Table1[[#This Row],[Line Check]]=51,"Good",IF(AND(Table1[[#This Row],[I/O]]="I",Table1[[#This Row],[Destin City]]=""),"Bad","Good"))</f>
        <v>Good</v>
      </c>
      <c r="BT3" s="2" t="str">
        <f>IF(Table1[[#This Row],[Line Check]]=51,"Good",IF(Table1[[#This Row],[Destin St]]="","Bad","Good"))</f>
        <v>Good</v>
      </c>
      <c r="BU3" s="2" t="str">
        <f>IF(Table1[[#This Row],[Line Check]]=51,"Good",IF(Table1[[#This Row],[Code 1]]="","Bad","Good"))</f>
        <v>Good</v>
      </c>
      <c r="BV3" s="2" t="str">
        <f>IF(Table1[[#This Row],[Line Check]]=51,"Good",IF(Table1[[#This Row],[Desc 1]]="","Bad","Good"))</f>
        <v>Good</v>
      </c>
      <c r="BW3" s="2" t="str">
        <f>IF(Table1[[#This Row],[Line Check]]=51,"Good",IF(AND(Table1[[#This Row],[Code 1]]="FRT",Table1[[#This Row],[Class 1]]=""),"Bad","Good"))</f>
        <v>Good</v>
      </c>
      <c r="BX3" s="2" t="str">
        <f>IF(Table1[[#This Row],[Line Check]]=51,"Good",IF(AND(Table1[[#This Row],[Code 1]]="FRT",Table1[[#This Row],[Weight 1]]=""),"Bad","Good"))</f>
        <v>Good</v>
      </c>
      <c r="BY3" s="2" t="str">
        <f>IF(Table1[[#This Row],[Line Check]]=51,"Good",IF(Table1[[#This Row],[Amt 1]]="","Bad","Good"))</f>
        <v>Good</v>
      </c>
      <c r="BZ3" s="2" t="str">
        <f>IF(Table1[[#This Row],[Line Check]]=51,"Good",IF(AND(Table1[[#This Row],[Code 2]]="",Table1[[#This Row],[Desc 2]]="",Table1[[#This Row],[Class 2]]="",Table1[[#This Row],[Weight 2]]="",Table1[[#This Row],[Amt 2]]=""),"Good",IF(Table1[[#This Row],[Code 2]]="","Bad","Good")))</f>
        <v>Good</v>
      </c>
      <c r="CA3" s="2" t="str">
        <f>IF(Table1[[#This Row],[Line Check]]=51,"Good",IF(AND(Table1[[#This Row],[Code 2]]="",Table1[[#This Row],[Desc 2]]="",Table1[[#This Row],[Class 2]]="",Table1[[#This Row],[Weight 2]]="",Table1[[#This Row],[Amt 2]]=""),"Good",IF(Table1[[#This Row],[Desc 2]]="","Bad","Good")))</f>
        <v>Good</v>
      </c>
      <c r="CB3" s="2" t="str">
        <f>IF(Table1[[#This Row],[Line Check]]=51,"Good",IF(AND(Table1[[#This Row],[Code 2]]="",Table1[[#This Row],[Desc 2]]="",Table1[[#This Row],[Class 2]]="",Table1[[#This Row],[Weight 2]]="",Table1[[#This Row],[Amt 2]]=""),"Good",IF(AND(Table1[[#This Row],[Code 2]]="FRT",Table1[[#This Row],[Class 2]]=""),"Bad","Good")))</f>
        <v>Good</v>
      </c>
      <c r="CC3" s="2" t="str">
        <f>IF(Table1[[#This Row],[Line Check]]=51,"Good",IF(AND(Table1[[#This Row],[Code 2]]="",Table1[[#This Row],[Desc 2]]="",Table1[[#This Row],[Class 2]]="",Table1[[#This Row],[Weight 2]]="",Table1[[#This Row],[Amt 2]]=""),"Good",IF(AND(Table1[[#This Row],[Code 2]]="FRT",Table1[[#This Row],[Weight 2]]=""),"Bad","Good")))</f>
        <v>Good</v>
      </c>
      <c r="CD3" s="2" t="str">
        <f>IF(Table1[[#This Row],[Line Check]]=51,"Good",IF(AND(Table1[[#This Row],[Code 2]]="",Table1[[#This Row],[Desc 2]]="",Table1[[#This Row],[Class 2]]="",Table1[[#This Row],[Weight 2]]="",Table1[[#This Row],[Amt 2]]=""),"Good",IF(Table1[[#This Row],[Amt 2]]="","Bad","Good")))</f>
        <v>Good</v>
      </c>
      <c r="CE3" s="2" t="str">
        <f>IF(Table1[[#This Row],[Line Check]]=51,"Good",IF(AND(Table1[[#This Row],[Code 3]]="",Table1[[#This Row],[Desc 3]]="",Table1[[#This Row],[Class 3]]="",Table1[[#This Row],[Weight 3]]="",Table1[[#This Row],[Amt 3]]=""),"Good",IF(Table1[[#This Row],[Code 3]]="","Bad","Good")))</f>
        <v>Good</v>
      </c>
      <c r="CF3" s="2" t="str">
        <f>IF(Table1[[#This Row],[Line Check]]=51,"Good",IF(AND(Table1[[#This Row],[Code 3]]="",Table1[[#This Row],[Desc 3]]="",Table1[[#This Row],[Class 3]]="",Table1[[#This Row],[Weight 3]]="",Table1[[#This Row],[Amt 3]]=""),"Good",IF(Table1[[#This Row],[Desc 3]]="","Bad","Good")))</f>
        <v>Good</v>
      </c>
      <c r="CG3" s="2" t="str">
        <f>IF(Table1[[#This Row],[Line Check]]=51,"Good",IF(AND(Table1[[#This Row],[Code 3]]="",Table1[[#This Row],[Desc 3]]="",Table1[[#This Row],[Class 3]]="",Table1[[#This Row],[Weight 3]]="",Table1[[#This Row],[Amt 3]]=""),"Good",IF(AND(Table1[[#This Row],[Code 3]]="FRT",Table1[[#This Row],[Class 3]]=""),"Bad","Good")))</f>
        <v>Good</v>
      </c>
      <c r="CH3" s="2" t="str">
        <f>IF(Table1[[#This Row],[Line Check]]=51,"Good",IF(AND(Table1[[#This Row],[Code 3]]="",Table1[[#This Row],[Desc 3]]="",Table1[[#This Row],[Class 3]]="",Table1[[#This Row],[Weight 3]]="",Table1[[#This Row],[Amt 3]]=""),"Good",IF(AND(Table1[[#This Row],[Code 3]]="FRT",Table1[[#This Row],[Weight 3]]=""),"Bad","Good")))</f>
        <v>Good</v>
      </c>
      <c r="CI3" s="2" t="str">
        <f>IF(Table1[[#This Row],[Line Check]]=51,"Good",IF(AND(Table1[[#This Row],[Code 3]]="",Table1[[#This Row],[Desc 3]]="",Table1[[#This Row],[Class 3]]="",Table1[[#This Row],[Weight 3]]="",Table1[[#This Row],[Amt 3]]=""),"Good",IF(Table1[[#This Row],[Amt 3]]="","Bad","Good")))</f>
        <v>Good</v>
      </c>
      <c r="CJ3" s="2" t="str">
        <f>IF(Table1[[#This Row],[Line Check]]=51,"Good",IF(AND(Table1[[#This Row],[Code 4]]="",Table1[[#This Row],[Desc 4]]="",Table1[[#This Row],[Class 4]]="",Table1[[#This Row],[Weight 4]]="",Table1[[#This Row],[Amt 4]]=""),"Good",IF(Table1[[#This Row],[Code 4]]="","Bad","Good")))</f>
        <v>Good</v>
      </c>
      <c r="CK3" s="2" t="str">
        <f>IF(Table1[[#This Row],[Line Check]]=51,"Good",IF(AND(Table1[[#This Row],[Code 4]]="",Table1[[#This Row],[Desc 4]]="",Table1[[#This Row],[Class 4]]="",Table1[[#This Row],[Weight 4]]="",Table1[[#This Row],[Amt 4]]=""),"Good",IF(Table1[[#This Row],[Desc 4]]="","Bad","Good")))</f>
        <v>Good</v>
      </c>
      <c r="CL3" s="2" t="str">
        <f>IF(Table1[[#This Row],[Line Check]]=51,"Good",IF(AND(Table1[[#This Row],[Code 4]]="",Table1[[#This Row],[Desc 4]]="",Table1[[#This Row],[Class 4]]="",Table1[[#This Row],[Weight 4]]="",Table1[[#This Row],[Amt 4]]=""),"Good",IF(AND(Table1[[#This Row],[Code 4]]="FRT",Table1[[#This Row],[Class 4]]=""),"Bad","Good")))</f>
        <v>Good</v>
      </c>
      <c r="CM3" s="2" t="str">
        <f>IF(Table1[[#This Row],[Line Check]]=51,"Good",IF(AND(Table1[[#This Row],[Code 4]]="",Table1[[#This Row],[Desc 4]]="",Table1[[#This Row],[Class 4]]="",Table1[[#This Row],[Weight 4]]="",Table1[[#This Row],[Amt 4]]=""),"Good",IF(AND(Table1[[#This Row],[Code 4]]="FRT",Table1[[#This Row],[Weight 4]]=""),"Bad","Good")))</f>
        <v>Good</v>
      </c>
      <c r="CN3" s="2" t="str">
        <f>IF(Table1[[#This Row],[Line Check]]=51,"Good",IF(AND(Table1[[#This Row],[Code 4]]="",Table1[[#This Row],[Desc 4]]="",Table1[[#This Row],[Class 4]]="",Table1[[#This Row],[Weight 4]]="",Table1[[#This Row],[Amt 4]]=""),"Good",IF(Table1[[#This Row],[Amt 4]]="","Bad","Good")))</f>
        <v>Good</v>
      </c>
      <c r="CO3" s="2" t="str">
        <f>IF(Table1[[#This Row],[Line Check]]=51,"Good",IF(AND(Table1[[#This Row],[Code 5]]="",Table1[[#This Row],[Desc 5]]="",Table1[[#This Row],[Class 5]]="",Table1[[#This Row],[Weight 5]]="",Table1[[#This Row],[Amt 5]]=""),"Good",IF(Table1[[#This Row],[Code 5]]="","Bad","Good")))</f>
        <v>Good</v>
      </c>
      <c r="CP3" s="2" t="str">
        <f>IF(Table1[[#This Row],[Line Check]]=51,"Good",IF(AND(Table1[[#This Row],[Code 5]]="",Table1[[#This Row],[Desc 5]]="",Table1[[#This Row],[Class 5]]="",Table1[[#This Row],[Weight 5]]="",Table1[[#This Row],[Amt 5]]=""),"Good",IF(Table1[[#This Row],[Desc 5]]="","Bad","Good")))</f>
        <v>Good</v>
      </c>
      <c r="CQ3" s="2" t="str">
        <f>IF(Table1[[#This Row],[Line Check]]=51,"Good",IF(AND(Table1[[#This Row],[Code 5]]="",Table1[[#This Row],[Desc 5]]="",Table1[[#This Row],[Class 5]]="",Table1[[#This Row],[Weight 5]]="",Table1[[#This Row],[Amt 5]]=""),"Good",IF(AND(Table1[[#This Row],[Code 5]]="FRT",Table1[[#This Row],[Class 5]]=""),"Bad","Good")))</f>
        <v>Good</v>
      </c>
      <c r="CR3" s="2" t="str">
        <f>IF(Table1[[#This Row],[Line Check]]=51,"Good",IF(AND(Table1[[#This Row],[Code 5]]="",Table1[[#This Row],[Desc 5]]="",Table1[[#This Row],[Class 5]]="",Table1[[#This Row],[Weight 5]]="",Table1[[#This Row],[Amt 5]]=""),"Good",IF(AND(Table1[[#This Row],[Code 5]]="FRT",Table1[[#This Row],[Weight 5]]=""),"Bad","Good")))</f>
        <v>Good</v>
      </c>
      <c r="CS3" s="2" t="str">
        <f>IF(Table1[[#This Row],[Line Check]]=51,"Good",IF(AND(Table1[[#This Row],[Code 5]]="",Table1[[#This Row],[Desc 5]]="",Table1[[#This Row],[Class 5]]="",Table1[[#This Row],[Weight 5]]="",Table1[[#This Row],[Amt 5]]=""),"Good",IF(Table1[[#This Row],[Amt 5]]="","Bad","Good")))</f>
        <v>Good</v>
      </c>
      <c r="CT3" s="2" t="str">
        <f>IF(Table1[[#This Row],[Line Check]]=51,"Good",IF(Table1[[#This Row],[Actual Charge]]=Table1[[#This Row],[FSC Amount]]+Table1[[#This Row],[Amt 1]]+Table1[[#This Row],[Amt 2]]+Table1[[#This Row],[Amt 3]]+Table1[[#This Row],[Amt 4]]+Table1[[#This Row],[Amt 5]],"Good","Bad"))</f>
        <v>Good</v>
      </c>
    </row>
  </sheetData>
  <mergeCells count="11">
    <mergeCell ref="A1:I1"/>
    <mergeCell ref="M1:S1"/>
    <mergeCell ref="T1:Z1"/>
    <mergeCell ref="J1:L1"/>
    <mergeCell ref="AK1:AO1"/>
    <mergeCell ref="BD1:CS1"/>
    <mergeCell ref="CT1:CU1"/>
    <mergeCell ref="AU1:AY1"/>
    <mergeCell ref="AA1:AE1"/>
    <mergeCell ref="AF1:AJ1"/>
    <mergeCell ref="AP1:AT1"/>
  </mergeCells>
  <phoneticPr fontId="8" type="noConversion"/>
  <conditionalFormatting sqref="BD3:CT3">
    <cfRule type="containsText" dxfId="104" priority="6" operator="containsText" text="Bad">
      <formula>NOT(ISERROR(SEARCH("Bad",BD3)))</formula>
    </cfRule>
  </conditionalFormatting>
  <conditionalFormatting sqref="BC1 BC3:BC1048576">
    <cfRule type="containsText" dxfId="103" priority="5" operator="containsText" text="True">
      <formula>NOT(ISERROR(SEARCH("True",BC1)))</formula>
    </cfRule>
  </conditionalFormatting>
  <conditionalFormatting sqref="BA3">
    <cfRule type="containsText" dxfId="102" priority="2" operator="containsText" text="Reduce to 1000 lines">
      <formula>NOT(ISERROR(SEARCH("Reduce to 1000 lines",BA3)))</formula>
    </cfRule>
  </conditionalFormatting>
  <conditionalFormatting sqref="BA1">
    <cfRule type="containsText" dxfId="101" priority="1" operator="containsText" text="True">
      <formula>NOT(ISERROR(SEARCH("True",BA1)))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7B639-0260-E548-989A-1094486F7F37}">
  <dimension ref="A1:C32"/>
  <sheetViews>
    <sheetView workbookViewId="0">
      <selection activeCell="A38" sqref="A38"/>
    </sheetView>
  </sheetViews>
  <sheetFormatPr defaultColWidth="10.5703125" defaultRowHeight="15.6"/>
  <cols>
    <col min="1" max="1" width="87" style="1" bestFit="1" customWidth="1"/>
    <col min="2" max="2" width="20.5703125" style="1" customWidth="1"/>
    <col min="3" max="3" width="52.140625" style="1" customWidth="1"/>
    <col min="4" max="16384" width="10.5703125" style="1"/>
  </cols>
  <sheetData>
    <row r="1" spans="1:3" ht="18">
      <c r="A1" s="7" t="s">
        <v>110</v>
      </c>
      <c r="B1" s="7" t="s">
        <v>111</v>
      </c>
      <c r="C1" s="7" t="s">
        <v>112</v>
      </c>
    </row>
    <row r="2" spans="1:3">
      <c r="A2" s="1" t="s">
        <v>113</v>
      </c>
      <c r="B2" s="1" t="s">
        <v>11</v>
      </c>
      <c r="C2" s="1" t="s">
        <v>114</v>
      </c>
    </row>
    <row r="3" spans="1:3">
      <c r="A3" s="1" t="s">
        <v>113</v>
      </c>
      <c r="B3" s="1" t="s">
        <v>12</v>
      </c>
      <c r="C3" s="1" t="s">
        <v>115</v>
      </c>
    </row>
    <row r="4" spans="1:3">
      <c r="A4" s="1" t="s">
        <v>116</v>
      </c>
      <c r="B4" s="1" t="s">
        <v>13</v>
      </c>
      <c r="C4" s="1" t="s">
        <v>117</v>
      </c>
    </row>
    <row r="5" spans="1:3">
      <c r="A5" s="1" t="s">
        <v>118</v>
      </c>
      <c r="B5" s="1" t="s">
        <v>14</v>
      </c>
      <c r="C5" s="1" t="s">
        <v>119</v>
      </c>
    </row>
    <row r="6" spans="1:3">
      <c r="A6" s="1" t="s">
        <v>120</v>
      </c>
      <c r="B6" s="1" t="s">
        <v>15</v>
      </c>
      <c r="C6" s="1" t="s">
        <v>121</v>
      </c>
    </row>
    <row r="7" spans="1:3">
      <c r="B7" s="1" t="s">
        <v>16</v>
      </c>
      <c r="C7" s="1" t="s">
        <v>16</v>
      </c>
    </row>
    <row r="8" spans="1:3">
      <c r="A8" s="1" t="s">
        <v>122</v>
      </c>
      <c r="B8" s="1" t="s">
        <v>17</v>
      </c>
      <c r="C8" s="1" t="s">
        <v>123</v>
      </c>
    </row>
    <row r="9" spans="1:3">
      <c r="A9" s="1" t="s">
        <v>122</v>
      </c>
      <c r="B9" s="1" t="s">
        <v>18</v>
      </c>
      <c r="C9" s="1" t="s">
        <v>124</v>
      </c>
    </row>
    <row r="10" spans="1:3">
      <c r="A10" s="1" t="s">
        <v>125</v>
      </c>
      <c r="B10" s="1" t="s">
        <v>19</v>
      </c>
      <c r="C10" s="1" t="s">
        <v>126</v>
      </c>
    </row>
    <row r="11" spans="1:3">
      <c r="B11" s="1" t="s">
        <v>20</v>
      </c>
      <c r="C11" s="1" t="s">
        <v>20</v>
      </c>
    </row>
    <row r="12" spans="1:3">
      <c r="B12" s="1" t="s">
        <v>21</v>
      </c>
      <c r="C12" s="1" t="s">
        <v>21</v>
      </c>
    </row>
    <row r="13" spans="1:3">
      <c r="B13" s="1" t="s">
        <v>22</v>
      </c>
      <c r="C13" s="1" t="s">
        <v>22</v>
      </c>
    </row>
    <row r="14" spans="1:3">
      <c r="A14" s="1" t="s">
        <v>127</v>
      </c>
      <c r="B14" s="1" t="s">
        <v>23</v>
      </c>
      <c r="C14" s="1" t="s">
        <v>23</v>
      </c>
    </row>
    <row r="15" spans="1:3">
      <c r="B15" s="1" t="s">
        <v>24</v>
      </c>
      <c r="C15" s="1" t="s">
        <v>24</v>
      </c>
    </row>
    <row r="16" spans="1:3">
      <c r="A16" s="1" t="s">
        <v>128</v>
      </c>
      <c r="B16" s="1" t="s">
        <v>25</v>
      </c>
      <c r="C16" s="1" t="s">
        <v>129</v>
      </c>
    </row>
    <row r="17" spans="1:3">
      <c r="B17" s="1" t="s">
        <v>26</v>
      </c>
      <c r="C17" s="1" t="s">
        <v>130</v>
      </c>
    </row>
    <row r="18" spans="1:3">
      <c r="A18" s="1" t="s">
        <v>131</v>
      </c>
      <c r="B18" s="1" t="s">
        <v>27</v>
      </c>
      <c r="C18" s="1" t="s">
        <v>27</v>
      </c>
    </row>
    <row r="19" spans="1:3">
      <c r="B19" s="1" t="s">
        <v>28</v>
      </c>
      <c r="C19" s="1" t="s">
        <v>28</v>
      </c>
    </row>
    <row r="20" spans="1:3">
      <c r="A20" s="1" t="s">
        <v>132</v>
      </c>
      <c r="B20" s="1" t="s">
        <v>29</v>
      </c>
      <c r="C20" s="1" t="s">
        <v>133</v>
      </c>
    </row>
    <row r="21" spans="1:3">
      <c r="A21" s="1" t="s">
        <v>134</v>
      </c>
      <c r="B21" s="1" t="s">
        <v>30</v>
      </c>
      <c r="C21" s="1" t="s">
        <v>30</v>
      </c>
    </row>
    <row r="22" spans="1:3">
      <c r="B22" s="1" t="s">
        <v>31</v>
      </c>
      <c r="C22" s="1" t="s">
        <v>31</v>
      </c>
    </row>
    <row r="23" spans="1:3">
      <c r="A23" s="1" t="s">
        <v>135</v>
      </c>
      <c r="B23" s="1" t="s">
        <v>32</v>
      </c>
      <c r="C23" s="1" t="s">
        <v>136</v>
      </c>
    </row>
    <row r="24" spans="1:3">
      <c r="B24" s="1" t="s">
        <v>33</v>
      </c>
      <c r="C24" s="1" t="s">
        <v>137</v>
      </c>
    </row>
    <row r="25" spans="1:3">
      <c r="A25" s="1" t="s">
        <v>138</v>
      </c>
      <c r="B25" s="1" t="s">
        <v>34</v>
      </c>
      <c r="C25" s="1" t="s">
        <v>34</v>
      </c>
    </row>
    <row r="26" spans="1:3">
      <c r="B26" s="1" t="s">
        <v>35</v>
      </c>
      <c r="C26" s="1" t="s">
        <v>35</v>
      </c>
    </row>
    <row r="27" spans="1:3">
      <c r="A27" s="1" t="s">
        <v>139</v>
      </c>
      <c r="B27" s="1" t="s">
        <v>36</v>
      </c>
      <c r="C27" s="1" t="s">
        <v>140</v>
      </c>
    </row>
    <row r="28" spans="1:3">
      <c r="A28" s="1" t="s">
        <v>141</v>
      </c>
      <c r="B28" s="1" t="s">
        <v>142</v>
      </c>
      <c r="C28" s="1" t="s">
        <v>143</v>
      </c>
    </row>
    <row r="29" spans="1:3">
      <c r="A29" s="1" t="s">
        <v>122</v>
      </c>
      <c r="B29" s="1" t="s">
        <v>144</v>
      </c>
      <c r="C29" s="1" t="s">
        <v>145</v>
      </c>
    </row>
    <row r="30" spans="1:3">
      <c r="A30" s="1" t="s">
        <v>146</v>
      </c>
      <c r="B30" s="1" t="s">
        <v>147</v>
      </c>
      <c r="C30" s="1" t="s">
        <v>148</v>
      </c>
    </row>
    <row r="31" spans="1:3">
      <c r="A31" s="1" t="s">
        <v>146</v>
      </c>
      <c r="B31" s="1" t="s">
        <v>149</v>
      </c>
      <c r="C31" s="1" t="s">
        <v>150</v>
      </c>
    </row>
    <row r="32" spans="1:3">
      <c r="A32" s="1" t="s">
        <v>151</v>
      </c>
      <c r="B32" s="1" t="s">
        <v>152</v>
      </c>
      <c r="C32" s="1" t="s">
        <v>153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D628BD1DE678408DEB02AD4B08B180" ma:contentTypeVersion="6" ma:contentTypeDescription="Create a new document." ma:contentTypeScope="" ma:versionID="00974c5692c11d6f4f997b031aa519e4">
  <xsd:schema xmlns:xsd="http://www.w3.org/2001/XMLSchema" xmlns:xs="http://www.w3.org/2001/XMLSchema" xmlns:p="http://schemas.microsoft.com/office/2006/metadata/properties" xmlns:ns2="34b5c636-8340-4ecd-8d85-2ad285ce75a3" targetNamespace="http://schemas.microsoft.com/office/2006/metadata/properties" ma:root="true" ma:fieldsID="22c2f28b3f78b85784e3e1be097fb483" ns2:_="">
    <xsd:import namespace="34b5c636-8340-4ecd-8d85-2ad285ce75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b5c636-8340-4ecd-8d85-2ad285ce75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CC8FA7-2584-49BE-AD32-98A5C9C40203}"/>
</file>

<file path=customXml/itemProps2.xml><?xml version="1.0" encoding="utf-8"?>
<ds:datastoreItem xmlns:ds="http://schemas.openxmlformats.org/officeDocument/2006/customXml" ds:itemID="{EDCBBE6E-4D45-4222-8C19-FB5AEF88E2AB}"/>
</file>

<file path=customXml/itemProps3.xml><?xml version="1.0" encoding="utf-8"?>
<ds:datastoreItem xmlns:ds="http://schemas.openxmlformats.org/officeDocument/2006/customXml" ds:itemID="{123E0AAA-1477-47FB-9FD5-C7D6A22E03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Dinker</dc:creator>
  <cp:keywords/>
  <dc:description/>
  <cp:lastModifiedBy>Steve Smith</cp:lastModifiedBy>
  <cp:revision/>
  <dcterms:created xsi:type="dcterms:W3CDTF">2021-04-26T17:53:23Z</dcterms:created>
  <dcterms:modified xsi:type="dcterms:W3CDTF">2023-01-30T21:27:30Z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0x010100C5D628BD1DE678408DEB02AD4B08B180</vt:lpwstr>
  </property>
</Properties>
</file>